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6935" windowHeight="8655" activeTab="0"/>
  </bookViews>
  <sheets>
    <sheet name="Petr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<sst xmlns="http://schemas.openxmlformats.org/spreadsheetml/2006/main" count="27" uniqueCount="13">
  <si>
    <t>Informe o valor do INSS de agosto/2006:</t>
  </si>
  <si>
    <t>Informe o valor do benefício Petros de agosto/2006:</t>
  </si>
  <si>
    <t>Renda</t>
  </si>
  <si>
    <t>INSS</t>
  </si>
  <si>
    <t>Renda e Supl</t>
  </si>
  <si>
    <t>REPACTUADO</t>
  </si>
  <si>
    <t>NÃO REPACTUADO</t>
  </si>
  <si>
    <t>MES</t>
  </si>
  <si>
    <t>PETROS</t>
  </si>
  <si>
    <t>RENDA</t>
  </si>
  <si>
    <t>DIFERENÇA ENTRE REPACTUADOS E NÃO REPACTUADOS</t>
  </si>
  <si>
    <t>OBS: Só funciona para Petrobras "Terra", que não seja limitado aos tetos 1 e 2 e que tenha aderido às alterações do artigo 41 (14,9% - 1991).</t>
  </si>
  <si>
    <t>Dif.  Acumulada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</si>
</sst>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-* #,##0.000_-;\-* #,##0.000_-;_-* &quot;-&quot;??_-;_-@_-"/>
    <numFmt numFmtId="167" formatCode="#,##0.0_ ;\-#,##0.0\ "/>
    <numFmt numFmtId="168" formatCode="#,##0.00_ ;\-#,##0.00\ "/>
    <numFmt numFmtId="169" formatCode="_-* #,##0.0000_-;\-* #,##0.0000_-;_-* &quot;-&quot;??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mediumGray">
        <fgColor theme="0"/>
        <bgColor theme="3" tint="0.799979984760284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33" borderId="0" xfId="48" applyFill="1">
      <alignment/>
      <protection/>
    </xf>
    <xf numFmtId="17" fontId="2" fillId="33" borderId="0" xfId="48" applyNumberFormat="1" applyFill="1">
      <alignment/>
      <protection/>
    </xf>
    <xf numFmtId="2" fontId="2" fillId="33" borderId="0" xfId="48" applyNumberFormat="1" applyFill="1">
      <alignment/>
      <protection/>
    </xf>
    <xf numFmtId="165" fontId="2" fillId="33" borderId="0" xfId="48" applyNumberFormat="1" applyFill="1">
      <alignment/>
      <protection/>
    </xf>
    <xf numFmtId="10" fontId="2" fillId="33" borderId="0" xfId="48" applyNumberFormat="1" applyFill="1">
      <alignment/>
      <protection/>
    </xf>
    <xf numFmtId="9" fontId="2" fillId="33" borderId="0" xfId="48" applyNumberFormat="1" applyFill="1">
      <alignment/>
      <protection/>
    </xf>
    <xf numFmtId="17" fontId="4" fillId="33" borderId="0" xfId="48" applyNumberFormat="1" applyFont="1" applyFill="1">
      <alignment/>
      <protection/>
    </xf>
    <xf numFmtId="0" fontId="2" fillId="33" borderId="0" xfId="48" applyFill="1" applyAlignment="1">
      <alignment horizontal="center"/>
      <protection/>
    </xf>
    <xf numFmtId="17" fontId="2" fillId="33" borderId="10" xfId="48" applyNumberFormat="1" applyFont="1" applyFill="1" applyBorder="1">
      <alignment/>
      <protection/>
    </xf>
    <xf numFmtId="164" fontId="42" fillId="33" borderId="10" xfId="54" applyNumberFormat="1" applyFont="1" applyFill="1" applyBorder="1" applyAlignment="1">
      <alignment/>
    </xf>
    <xf numFmtId="0" fontId="2" fillId="33" borderId="0" xfId="48" applyFont="1" applyFill="1">
      <alignment/>
      <protection/>
    </xf>
    <xf numFmtId="168" fontId="2" fillId="33" borderId="10" xfId="52" applyNumberFormat="1" applyFont="1" applyFill="1" applyBorder="1" applyAlignment="1">
      <alignment/>
    </xf>
    <xf numFmtId="43" fontId="2" fillId="33" borderId="10" xfId="48" applyNumberFormat="1" applyFont="1" applyFill="1" applyBorder="1">
      <alignment/>
      <protection/>
    </xf>
    <xf numFmtId="164" fontId="2" fillId="33" borderId="10" xfId="48" applyNumberFormat="1" applyFont="1" applyFill="1" applyBorder="1">
      <alignment/>
      <protection/>
    </xf>
    <xf numFmtId="17" fontId="4" fillId="8" borderId="10" xfId="48" applyNumberFormat="1" applyFont="1" applyFill="1" applyBorder="1">
      <alignment/>
      <protection/>
    </xf>
    <xf numFmtId="168" fontId="4" fillId="8" borderId="10" xfId="52" applyNumberFormat="1" applyFont="1" applyFill="1" applyBorder="1" applyAlignment="1">
      <alignment/>
    </xf>
    <xf numFmtId="164" fontId="4" fillId="8" borderId="10" xfId="48" applyNumberFormat="1" applyFont="1" applyFill="1" applyBorder="1">
      <alignment/>
      <protection/>
    </xf>
    <xf numFmtId="164" fontId="43" fillId="8" borderId="10" xfId="54" applyNumberFormat="1" applyFont="1" applyFill="1" applyBorder="1" applyAlignment="1">
      <alignment/>
    </xf>
    <xf numFmtId="43" fontId="4" fillId="8" borderId="10" xfId="48" applyNumberFormat="1" applyFont="1" applyFill="1" applyBorder="1">
      <alignment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10" xfId="48" applyFont="1" applyFill="1" applyBorder="1">
      <alignment/>
      <protection/>
    </xf>
    <xf numFmtId="164" fontId="3" fillId="34" borderId="10" xfId="54" applyNumberFormat="1" applyFont="1" applyFill="1" applyBorder="1" applyAlignment="1" applyProtection="1">
      <alignment/>
      <protection locked="0"/>
    </xf>
    <xf numFmtId="17" fontId="2" fillId="33" borderId="10" xfId="48" applyNumberFormat="1" applyFont="1" applyFill="1" applyBorder="1">
      <alignment/>
      <protection/>
    </xf>
    <xf numFmtId="164" fontId="2" fillId="33" borderId="10" xfId="48" applyNumberFormat="1" applyFont="1" applyFill="1" applyBorder="1">
      <alignment/>
      <protection/>
    </xf>
    <xf numFmtId="43" fontId="2" fillId="33" borderId="10" xfId="48" applyNumberFormat="1" applyFont="1" applyFill="1" applyBorder="1">
      <alignment/>
      <protection/>
    </xf>
    <xf numFmtId="17" fontId="2" fillId="0" borderId="10" xfId="48" applyNumberFormat="1" applyFont="1" applyFill="1" applyBorder="1">
      <alignment/>
      <protection/>
    </xf>
    <xf numFmtId="164" fontId="2" fillId="0" borderId="10" xfId="48" applyNumberFormat="1" applyFont="1" applyFill="1" applyBorder="1">
      <alignment/>
      <protection/>
    </xf>
    <xf numFmtId="164" fontId="42" fillId="0" borderId="10" xfId="54" applyNumberFormat="1" applyFont="1" applyFill="1" applyBorder="1" applyAlignment="1">
      <alignment/>
    </xf>
    <xf numFmtId="43" fontId="2" fillId="0" borderId="10" xfId="48" applyNumberFormat="1" applyFont="1" applyFill="1" applyBorder="1">
      <alignment/>
      <protection/>
    </xf>
    <xf numFmtId="0" fontId="2" fillId="33" borderId="0" xfId="48" applyFont="1" applyFill="1">
      <alignment/>
      <protection/>
    </xf>
    <xf numFmtId="0" fontId="2" fillId="0" borderId="0" xfId="48" applyFont="1" applyFill="1">
      <alignment/>
      <protection/>
    </xf>
    <xf numFmtId="2" fontId="2" fillId="33" borderId="0" xfId="48" applyNumberFormat="1" applyFont="1" applyFill="1">
      <alignment/>
      <protection/>
    </xf>
    <xf numFmtId="17" fontId="3" fillId="33" borderId="11" xfId="48" applyNumberFormat="1" applyFont="1" applyFill="1" applyBorder="1" applyAlignment="1">
      <alignment horizontal="center"/>
      <protection/>
    </xf>
    <xf numFmtId="0" fontId="3" fillId="33" borderId="11" xfId="48" applyFont="1" applyFill="1" applyBorder="1" applyAlignment="1">
      <alignment horizontal="center"/>
      <protection/>
    </xf>
    <xf numFmtId="0" fontId="3" fillId="34" borderId="12" xfId="48" applyFont="1" applyFill="1" applyBorder="1" applyAlignment="1">
      <alignment horizontal="left"/>
      <protection/>
    </xf>
    <xf numFmtId="0" fontId="3" fillId="34" borderId="13" xfId="48" applyFont="1" applyFill="1" applyBorder="1" applyAlignment="1">
      <alignment horizontal="left"/>
      <protection/>
    </xf>
    <xf numFmtId="0" fontId="3" fillId="34" borderId="14" xfId="48" applyFont="1" applyFill="1" applyBorder="1" applyAlignment="1">
      <alignment horizontal="left"/>
      <protection/>
    </xf>
    <xf numFmtId="0" fontId="3" fillId="34" borderId="15" xfId="48" applyFont="1" applyFill="1" applyBorder="1" applyAlignment="1">
      <alignment horizontal="left"/>
      <protection/>
    </xf>
    <xf numFmtId="0" fontId="3" fillId="34" borderId="11" xfId="48" applyFont="1" applyFill="1" applyBorder="1" applyAlignment="1">
      <alignment horizontal="left"/>
      <protection/>
    </xf>
    <xf numFmtId="0" fontId="3" fillId="34" borderId="16" xfId="48" applyFont="1" applyFill="1" applyBorder="1" applyAlignment="1">
      <alignment horizontal="left"/>
      <protection/>
    </xf>
    <xf numFmtId="17" fontId="4" fillId="35" borderId="0" xfId="48" applyNumberFormat="1" applyFont="1" applyFill="1" applyAlignment="1">
      <alignment horizontal="justify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Suplementação Petros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Repactuado x Não Repactuado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13475"/>
          <c:w val="0.914"/>
          <c:h val="0.74475"/>
        </c:manualLayout>
      </c:layout>
      <c:lineChart>
        <c:grouping val="standard"/>
        <c:varyColors val="0"/>
        <c:ser>
          <c:idx val="1"/>
          <c:order val="0"/>
          <c:tx>
            <c:v>Repactuado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Petros!$F$16:$F$57</c:f>
              <c:strCache/>
            </c:strRef>
          </c:cat>
          <c:val>
            <c:numRef>
              <c:f>Petros!$C$16:$C$57</c:f>
              <c:numCache/>
            </c:numRef>
          </c:val>
          <c:smooth val="0"/>
        </c:ser>
        <c:ser>
          <c:idx val="0"/>
          <c:order val="1"/>
          <c:tx>
            <c:v>Não Repactuado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Petros!$F$16:$F$57</c:f>
              <c:strCache/>
            </c:strRef>
          </c:cat>
          <c:val>
            <c:numRef>
              <c:f>Petros!$H$16:$H$57</c:f>
              <c:numCache/>
            </c:numRef>
          </c:val>
          <c:smooth val="0"/>
        </c:ser>
        <c:marker val="1"/>
        <c:axId val="38092845"/>
        <c:axId val="7291286"/>
      </c:lineChart>
      <c:dateAx>
        <c:axId val="38092845"/>
        <c:scaling>
          <c:orientation val="minMax"/>
          <c:min val="389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128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7291286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Suplementação Petros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9284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925"/>
          <c:y val="0.93875"/>
          <c:w val="0.413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Suplementação Petros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Diferença entre Repactuado e Não Repactuado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425"/>
          <c:y val="0.134"/>
          <c:w val="0.85575"/>
          <c:h val="0.7625"/>
        </c:manualLayout>
      </c:layout>
      <c:lineChart>
        <c:grouping val="standard"/>
        <c:varyColors val="0"/>
        <c:ser>
          <c:idx val="0"/>
          <c:order val="0"/>
          <c:tx>
            <c:v>Diferença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Petros!$F$16:$F$57</c:f>
              <c:strCache/>
            </c:strRef>
          </c:cat>
          <c:val>
            <c:numRef>
              <c:f>Petros!$M$16:$M$57</c:f>
              <c:numCache/>
            </c:numRef>
          </c:val>
          <c:smooth val="0"/>
        </c:ser>
        <c:ser>
          <c:idx val="1"/>
          <c:order val="1"/>
          <c:tx>
            <c:strRef>
              <c:f>Petros!$O$15</c:f>
              <c:strCache>
                <c:ptCount val="1"/>
                <c:pt idx="0">
                  <c:v>Dif.  Acumulada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Petros!$F$16:$F$57</c:f>
              <c:strCache/>
            </c:strRef>
          </c:cat>
          <c:val>
            <c:numRef>
              <c:f>Petros!$O$16:$O$57</c:f>
              <c:numCache/>
            </c:numRef>
          </c:val>
          <c:smooth val="0"/>
        </c:ser>
        <c:marker val="1"/>
        <c:axId val="65621575"/>
        <c:axId val="53723264"/>
      </c:lineChart>
      <c:dateAx>
        <c:axId val="65621575"/>
        <c:scaling>
          <c:orientation val="minMax"/>
          <c:min val="389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2326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3723264"/>
        <c:scaling>
          <c:orientation val="minMax"/>
          <c:max val="22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Suplementação Petros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21575"/>
        <c:crosses val="autoZero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625"/>
          <c:y val="0.93875"/>
          <c:w val="0.402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161925</xdr:rowOff>
    </xdr:from>
    <xdr:to>
      <xdr:col>8</xdr:col>
      <xdr:colOff>0</xdr:colOff>
      <xdr:row>80</xdr:row>
      <xdr:rowOff>104775</xdr:rowOff>
    </xdr:to>
    <xdr:graphicFrame>
      <xdr:nvGraphicFramePr>
        <xdr:cNvPr id="1" name="Gráfico 2"/>
        <xdr:cNvGraphicFramePr/>
      </xdr:nvGraphicFramePr>
      <xdr:xfrm>
        <a:off x="28575" y="8458200"/>
        <a:ext cx="61436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171450</xdr:colOff>
      <xdr:row>58</xdr:row>
      <xdr:rowOff>0</xdr:rowOff>
    </xdr:from>
    <xdr:to>
      <xdr:col>15</xdr:col>
      <xdr:colOff>171450</xdr:colOff>
      <xdr:row>80</xdr:row>
      <xdr:rowOff>104775</xdr:rowOff>
    </xdr:to>
    <xdr:graphicFrame>
      <xdr:nvGraphicFramePr>
        <xdr:cNvPr id="2" name="Gráfico 3"/>
        <xdr:cNvGraphicFramePr/>
      </xdr:nvGraphicFramePr>
      <xdr:xfrm>
        <a:off x="6343650" y="8458200"/>
        <a:ext cx="58388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%20-%20Comparativo%20Reajustes%20(analisado%20por%20marian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ros"/>
      <sheetName val="Rodarte"/>
      <sheetName val="Cenário 1"/>
      <sheetName val="Cenário 2"/>
      <sheetName val="Cenário 3"/>
      <sheetName val="Cenário 4"/>
      <sheetName val="Grupo"/>
    </sheetNames>
    <sheetDataSet>
      <sheetData sheetId="1">
        <row r="8">
          <cell r="B8">
            <v>0.028</v>
          </cell>
        </row>
        <row r="13">
          <cell r="B13">
            <v>0.033</v>
          </cell>
        </row>
        <row r="14">
          <cell r="B14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zoomScalePageLayoutView="0" workbookViewId="0" topLeftCell="A1">
      <pane ySplit="15" topLeftCell="A43" activePane="bottomLeft" state="frozen"/>
      <selection pane="topLeft" activeCell="A1" sqref="A1"/>
      <selection pane="bottomLeft" activeCell="C57" sqref="C57"/>
    </sheetView>
  </sheetViews>
  <sheetFormatPr defaultColWidth="0" defaultRowHeight="15" zeroHeight="1"/>
  <cols>
    <col min="1" max="4" width="12.00390625" style="1" customWidth="1"/>
    <col min="5" max="5" width="8.57421875" style="1" customWidth="1"/>
    <col min="6" max="9" width="12.00390625" style="1" customWidth="1"/>
    <col min="10" max="10" width="8.57421875" style="1" customWidth="1"/>
    <col min="11" max="14" width="12.8515625" style="1" customWidth="1"/>
    <col min="15" max="15" width="15.57421875" style="1" bestFit="1" customWidth="1"/>
    <col min="16" max="16" width="13.7109375" style="1" customWidth="1"/>
    <col min="17" max="17" width="13.7109375" style="1" hidden="1" customWidth="1"/>
    <col min="18" max="16384" width="0" style="1" hidden="1" customWidth="1"/>
  </cols>
  <sheetData>
    <row r="1" spans="1:6" ht="18" customHeight="1">
      <c r="A1" s="35" t="s">
        <v>0</v>
      </c>
      <c r="B1" s="36"/>
      <c r="C1" s="36"/>
      <c r="D1" s="36"/>
      <c r="E1" s="37"/>
      <c r="F1" s="22">
        <v>1500</v>
      </c>
    </row>
    <row r="2" spans="1:6" ht="15.75">
      <c r="A2" s="38" t="s">
        <v>1</v>
      </c>
      <c r="B2" s="39"/>
      <c r="C2" s="39"/>
      <c r="D2" s="39"/>
      <c r="E2" s="40"/>
      <c r="F2" s="22">
        <v>1000</v>
      </c>
    </row>
    <row r="3" spans="1:5" ht="12.75" hidden="1">
      <c r="A3" s="1" t="s">
        <v>2</v>
      </c>
      <c r="B3" s="2">
        <v>38961</v>
      </c>
      <c r="C3" s="3">
        <v>3.84</v>
      </c>
      <c r="D3" s="4">
        <v>1.0384</v>
      </c>
      <c r="E3" s="5">
        <f>'[1]Rodarte'!B8</f>
        <v>0.028</v>
      </c>
    </row>
    <row r="4" spans="1:5" ht="12.75" hidden="1">
      <c r="A4" s="1" t="s">
        <v>3</v>
      </c>
      <c r="B4" s="2">
        <v>39173</v>
      </c>
      <c r="C4" s="3">
        <v>3.3</v>
      </c>
      <c r="D4" s="4">
        <v>1.033</v>
      </c>
      <c r="E4" s="6">
        <f>'[1]Rodarte'!B13</f>
        <v>0.033</v>
      </c>
    </row>
    <row r="5" spans="1:4" ht="12.75" hidden="1">
      <c r="A5" s="1" t="s">
        <v>4</v>
      </c>
      <c r="B5" s="2">
        <v>39326</v>
      </c>
      <c r="C5" s="3">
        <v>4.18</v>
      </c>
      <c r="D5" s="4">
        <v>1.0418</v>
      </c>
    </row>
    <row r="6" spans="1:5" ht="12.75" hidden="1">
      <c r="A6" s="1" t="s">
        <v>3</v>
      </c>
      <c r="B6" s="2">
        <v>39508</v>
      </c>
      <c r="C6" s="3">
        <v>5</v>
      </c>
      <c r="D6" s="4">
        <v>1.05</v>
      </c>
      <c r="E6" s="6">
        <f>'[1]Rodarte'!B14</f>
        <v>0.05</v>
      </c>
    </row>
    <row r="7" spans="1:4" ht="12.75" hidden="1">
      <c r="A7" s="2" t="s">
        <v>4</v>
      </c>
      <c r="B7" s="2">
        <v>39692</v>
      </c>
      <c r="C7" s="3">
        <v>6.17</v>
      </c>
      <c r="D7" s="4">
        <v>1.0617</v>
      </c>
    </row>
    <row r="8" spans="1:4" ht="12.75" hidden="1">
      <c r="A8" s="2" t="s">
        <v>3</v>
      </c>
      <c r="B8" s="2">
        <v>39845</v>
      </c>
      <c r="C8" s="3">
        <v>5.92</v>
      </c>
      <c r="D8" s="4">
        <v>1.0592</v>
      </c>
    </row>
    <row r="9" spans="1:4" ht="12.75" hidden="1">
      <c r="A9" s="2" t="s">
        <v>4</v>
      </c>
      <c r="B9" s="2">
        <v>40057</v>
      </c>
      <c r="C9" s="3">
        <v>4.36</v>
      </c>
      <c r="D9" s="4">
        <f>C9/100+1</f>
        <v>1.0436</v>
      </c>
    </row>
    <row r="10" spans="1:4" ht="12.75" hidden="1">
      <c r="A10" s="2" t="s">
        <v>3</v>
      </c>
      <c r="B10" s="2">
        <v>40179</v>
      </c>
      <c r="C10" s="32">
        <v>6.14</v>
      </c>
      <c r="D10" s="4">
        <f>C10/100+1</f>
        <v>1.0614</v>
      </c>
    </row>
    <row r="11" spans="1:6" ht="30" customHeight="1">
      <c r="A11" s="41" t="s">
        <v>11</v>
      </c>
      <c r="B11" s="41"/>
      <c r="C11" s="41"/>
      <c r="D11" s="41"/>
      <c r="E11" s="41"/>
      <c r="F11" s="41"/>
    </row>
    <row r="12" spans="1:2" ht="12.75">
      <c r="A12" s="7"/>
      <c r="B12" s="2"/>
    </row>
    <row r="13" spans="1:2" ht="12.75">
      <c r="A13" s="7"/>
      <c r="B13" s="2"/>
    </row>
    <row r="14" spans="1:15" ht="15.75">
      <c r="A14" s="33" t="s">
        <v>5</v>
      </c>
      <c r="B14" s="33"/>
      <c r="C14" s="33"/>
      <c r="D14" s="33"/>
      <c r="F14" s="34" t="s">
        <v>6</v>
      </c>
      <c r="G14" s="34"/>
      <c r="H14" s="34"/>
      <c r="I14" s="34"/>
      <c r="K14" s="34" t="s">
        <v>10</v>
      </c>
      <c r="L14" s="34"/>
      <c r="M14" s="34"/>
      <c r="N14" s="34"/>
      <c r="O14" s="34"/>
    </row>
    <row r="15" spans="1:15" ht="12.75">
      <c r="A15" s="20" t="s">
        <v>7</v>
      </c>
      <c r="B15" s="20" t="s">
        <v>3</v>
      </c>
      <c r="C15" s="20" t="s">
        <v>8</v>
      </c>
      <c r="D15" s="20" t="s">
        <v>9</v>
      </c>
      <c r="E15" s="8"/>
      <c r="F15" s="20" t="s">
        <v>7</v>
      </c>
      <c r="G15" s="20" t="s">
        <v>3</v>
      </c>
      <c r="H15" s="20" t="s">
        <v>8</v>
      </c>
      <c r="I15" s="20" t="s">
        <v>9</v>
      </c>
      <c r="K15" s="20" t="s">
        <v>7</v>
      </c>
      <c r="L15" s="20" t="s">
        <v>3</v>
      </c>
      <c r="M15" s="20" t="s">
        <v>8</v>
      </c>
      <c r="N15" s="20" t="s">
        <v>9</v>
      </c>
      <c r="O15" s="21" t="s">
        <v>12</v>
      </c>
    </row>
    <row r="16" spans="1:15" ht="12.75">
      <c r="A16" s="9">
        <v>38930</v>
      </c>
      <c r="B16" s="10">
        <f>F1</f>
        <v>1500</v>
      </c>
      <c r="C16" s="10">
        <f>F2</f>
        <v>1000</v>
      </c>
      <c r="D16" s="10">
        <f>B16+C16</f>
        <v>2500</v>
      </c>
      <c r="E16" s="11"/>
      <c r="F16" s="9">
        <v>38930</v>
      </c>
      <c r="G16" s="10">
        <f>F1</f>
        <v>1500</v>
      </c>
      <c r="H16" s="10">
        <f>F2</f>
        <v>1000</v>
      </c>
      <c r="I16" s="10">
        <f>G16+H16</f>
        <v>2500</v>
      </c>
      <c r="J16" s="11"/>
      <c r="K16" s="9">
        <v>38930</v>
      </c>
      <c r="L16" s="12">
        <f>B16-G16</f>
        <v>0</v>
      </c>
      <c r="M16" s="13">
        <f>C16-H16</f>
        <v>0</v>
      </c>
      <c r="N16" s="13">
        <f>C16-H16</f>
        <v>0</v>
      </c>
      <c r="O16" s="13">
        <f>N16</f>
        <v>0</v>
      </c>
    </row>
    <row r="17" spans="1:15" ht="12.75">
      <c r="A17" s="9">
        <v>38961</v>
      </c>
      <c r="B17" s="10">
        <f>B16</f>
        <v>1500</v>
      </c>
      <c r="C17" s="10">
        <f>(D16*D3)-B17</f>
        <v>1096</v>
      </c>
      <c r="D17" s="10">
        <f aca="true" t="shared" si="0" ref="D17:D47">B17+C17</f>
        <v>2596</v>
      </c>
      <c r="E17" s="11"/>
      <c r="F17" s="9">
        <v>38961</v>
      </c>
      <c r="G17" s="10">
        <f>G16</f>
        <v>1500</v>
      </c>
      <c r="H17" s="10">
        <f>(I16*1.028)-G16</f>
        <v>1070</v>
      </c>
      <c r="I17" s="10">
        <f>G17+H17</f>
        <v>2570</v>
      </c>
      <c r="J17" s="11"/>
      <c r="K17" s="9">
        <v>38961</v>
      </c>
      <c r="L17" s="12">
        <f aca="true" t="shared" si="1" ref="L17:L57">B17-G17</f>
        <v>0</v>
      </c>
      <c r="M17" s="13">
        <f aca="true" t="shared" si="2" ref="M17:M44">C17-H17</f>
        <v>26</v>
      </c>
      <c r="N17" s="13">
        <f aca="true" t="shared" si="3" ref="N17:N44">C17-H17</f>
        <v>26</v>
      </c>
      <c r="O17" s="13">
        <f>O16+N17</f>
        <v>26</v>
      </c>
    </row>
    <row r="18" spans="1:15" ht="12.75">
      <c r="A18" s="9">
        <v>38991</v>
      </c>
      <c r="B18" s="10">
        <f aca="true" t="shared" si="4" ref="B18:C28">B17</f>
        <v>1500</v>
      </c>
      <c r="C18" s="10">
        <f t="shared" si="4"/>
        <v>1096</v>
      </c>
      <c r="D18" s="10">
        <f t="shared" si="0"/>
        <v>2596</v>
      </c>
      <c r="E18" s="11"/>
      <c r="F18" s="9">
        <v>38991</v>
      </c>
      <c r="G18" s="10">
        <f aca="true" t="shared" si="5" ref="G18:H23">G17</f>
        <v>1500</v>
      </c>
      <c r="H18" s="10">
        <f t="shared" si="5"/>
        <v>1070</v>
      </c>
      <c r="I18" s="10">
        <f aca="true" t="shared" si="6" ref="I18:I55">G18+H18</f>
        <v>2570</v>
      </c>
      <c r="J18" s="11"/>
      <c r="K18" s="9">
        <v>38991</v>
      </c>
      <c r="L18" s="12">
        <f t="shared" si="1"/>
        <v>0</v>
      </c>
      <c r="M18" s="13">
        <f t="shared" si="2"/>
        <v>26</v>
      </c>
      <c r="N18" s="13">
        <f t="shared" si="3"/>
        <v>26</v>
      </c>
      <c r="O18" s="13">
        <f>O17+N18</f>
        <v>52</v>
      </c>
    </row>
    <row r="19" spans="1:15" ht="12.75">
      <c r="A19" s="9">
        <v>39022</v>
      </c>
      <c r="B19" s="10">
        <f t="shared" si="4"/>
        <v>1500</v>
      </c>
      <c r="C19" s="10">
        <f t="shared" si="4"/>
        <v>1096</v>
      </c>
      <c r="D19" s="10">
        <f t="shared" si="0"/>
        <v>2596</v>
      </c>
      <c r="E19" s="11"/>
      <c r="F19" s="9">
        <v>39022</v>
      </c>
      <c r="G19" s="10">
        <f t="shared" si="5"/>
        <v>1500</v>
      </c>
      <c r="H19" s="10">
        <f t="shared" si="5"/>
        <v>1070</v>
      </c>
      <c r="I19" s="10">
        <f t="shared" si="6"/>
        <v>2570</v>
      </c>
      <c r="J19" s="11"/>
      <c r="K19" s="9">
        <v>39022</v>
      </c>
      <c r="L19" s="12">
        <f t="shared" si="1"/>
        <v>0</v>
      </c>
      <c r="M19" s="13">
        <f t="shared" si="2"/>
        <v>26</v>
      </c>
      <c r="N19" s="13">
        <f t="shared" si="3"/>
        <v>26</v>
      </c>
      <c r="O19" s="13">
        <f aca="true" t="shared" si="7" ref="O19:O47">O18+N19</f>
        <v>78</v>
      </c>
    </row>
    <row r="20" spans="1:15" ht="12.75">
      <c r="A20" s="9">
        <v>39052</v>
      </c>
      <c r="B20" s="10">
        <f t="shared" si="4"/>
        <v>1500</v>
      </c>
      <c r="C20" s="10">
        <f t="shared" si="4"/>
        <v>1096</v>
      </c>
      <c r="D20" s="10">
        <f t="shared" si="0"/>
        <v>2596</v>
      </c>
      <c r="E20" s="11"/>
      <c r="F20" s="9">
        <v>39052</v>
      </c>
      <c r="G20" s="10">
        <f t="shared" si="5"/>
        <v>1500</v>
      </c>
      <c r="H20" s="10">
        <f t="shared" si="5"/>
        <v>1070</v>
      </c>
      <c r="I20" s="10">
        <f t="shared" si="6"/>
        <v>2570</v>
      </c>
      <c r="J20" s="11"/>
      <c r="K20" s="9">
        <v>39052</v>
      </c>
      <c r="L20" s="12">
        <f t="shared" si="1"/>
        <v>0</v>
      </c>
      <c r="M20" s="13">
        <f t="shared" si="2"/>
        <v>26</v>
      </c>
      <c r="N20" s="13">
        <f t="shared" si="3"/>
        <v>26</v>
      </c>
      <c r="O20" s="13">
        <f t="shared" si="7"/>
        <v>104</v>
      </c>
    </row>
    <row r="21" spans="1:15" ht="12.75">
      <c r="A21" s="9">
        <v>39083</v>
      </c>
      <c r="B21" s="10">
        <f t="shared" si="4"/>
        <v>1500</v>
      </c>
      <c r="C21" s="10">
        <f t="shared" si="4"/>
        <v>1096</v>
      </c>
      <c r="D21" s="10">
        <f t="shared" si="0"/>
        <v>2596</v>
      </c>
      <c r="E21" s="11"/>
      <c r="F21" s="9">
        <v>39083</v>
      </c>
      <c r="G21" s="10">
        <f t="shared" si="5"/>
        <v>1500</v>
      </c>
      <c r="H21" s="10">
        <f t="shared" si="5"/>
        <v>1070</v>
      </c>
      <c r="I21" s="10">
        <f t="shared" si="6"/>
        <v>2570</v>
      </c>
      <c r="J21" s="11"/>
      <c r="K21" s="9">
        <v>39083</v>
      </c>
      <c r="L21" s="12">
        <f t="shared" si="1"/>
        <v>0</v>
      </c>
      <c r="M21" s="13">
        <f t="shared" si="2"/>
        <v>26</v>
      </c>
      <c r="N21" s="13">
        <f t="shared" si="3"/>
        <v>26</v>
      </c>
      <c r="O21" s="13">
        <f t="shared" si="7"/>
        <v>130</v>
      </c>
    </row>
    <row r="22" spans="1:15" ht="12.75">
      <c r="A22" s="9">
        <v>39114</v>
      </c>
      <c r="B22" s="10">
        <f t="shared" si="4"/>
        <v>1500</v>
      </c>
      <c r="C22" s="10">
        <f t="shared" si="4"/>
        <v>1096</v>
      </c>
      <c r="D22" s="10">
        <f t="shared" si="0"/>
        <v>2596</v>
      </c>
      <c r="E22" s="11"/>
      <c r="F22" s="9">
        <v>39114</v>
      </c>
      <c r="G22" s="10">
        <f t="shared" si="5"/>
        <v>1500</v>
      </c>
      <c r="H22" s="10">
        <f t="shared" si="5"/>
        <v>1070</v>
      </c>
      <c r="I22" s="10">
        <f t="shared" si="6"/>
        <v>2570</v>
      </c>
      <c r="J22" s="11"/>
      <c r="K22" s="9">
        <v>39114</v>
      </c>
      <c r="L22" s="12">
        <f t="shared" si="1"/>
        <v>0</v>
      </c>
      <c r="M22" s="13">
        <f t="shared" si="2"/>
        <v>26</v>
      </c>
      <c r="N22" s="13">
        <f t="shared" si="3"/>
        <v>26</v>
      </c>
      <c r="O22" s="13">
        <f t="shared" si="7"/>
        <v>156</v>
      </c>
    </row>
    <row r="23" spans="1:15" ht="12.75">
      <c r="A23" s="9">
        <v>39142</v>
      </c>
      <c r="B23" s="10">
        <f t="shared" si="4"/>
        <v>1500</v>
      </c>
      <c r="C23" s="10">
        <f t="shared" si="4"/>
        <v>1096</v>
      </c>
      <c r="D23" s="10">
        <f t="shared" si="0"/>
        <v>2596</v>
      </c>
      <c r="E23" s="11"/>
      <c r="F23" s="9">
        <v>39142</v>
      </c>
      <c r="G23" s="10">
        <f t="shared" si="5"/>
        <v>1500</v>
      </c>
      <c r="H23" s="10">
        <f t="shared" si="5"/>
        <v>1070</v>
      </c>
      <c r="I23" s="10">
        <f t="shared" si="6"/>
        <v>2570</v>
      </c>
      <c r="J23" s="11"/>
      <c r="K23" s="9">
        <v>39142</v>
      </c>
      <c r="L23" s="12">
        <f t="shared" si="1"/>
        <v>0</v>
      </c>
      <c r="M23" s="13">
        <f t="shared" si="2"/>
        <v>26</v>
      </c>
      <c r="N23" s="13">
        <f t="shared" si="3"/>
        <v>26</v>
      </c>
      <c r="O23" s="13">
        <f t="shared" si="7"/>
        <v>182</v>
      </c>
    </row>
    <row r="24" spans="1:15" ht="12.75">
      <c r="A24" s="9">
        <v>39173</v>
      </c>
      <c r="B24" s="10">
        <f>B23*D4</f>
        <v>1549.4999999999998</v>
      </c>
      <c r="C24" s="10">
        <f t="shared" si="4"/>
        <v>1096</v>
      </c>
      <c r="D24" s="10">
        <f t="shared" si="0"/>
        <v>2645.5</v>
      </c>
      <c r="E24" s="11"/>
      <c r="F24" s="9">
        <v>39173</v>
      </c>
      <c r="G24" s="10">
        <f>G23*D4</f>
        <v>1549.4999999999998</v>
      </c>
      <c r="H24" s="10">
        <f>(I23-G24)</f>
        <v>1020.5000000000002</v>
      </c>
      <c r="I24" s="10">
        <f t="shared" si="6"/>
        <v>2570</v>
      </c>
      <c r="J24" s="11"/>
      <c r="K24" s="9">
        <v>39173</v>
      </c>
      <c r="L24" s="12">
        <f t="shared" si="1"/>
        <v>0</v>
      </c>
      <c r="M24" s="13">
        <f t="shared" si="2"/>
        <v>75.49999999999977</v>
      </c>
      <c r="N24" s="13">
        <f t="shared" si="3"/>
        <v>75.49999999999977</v>
      </c>
      <c r="O24" s="13">
        <f t="shared" si="7"/>
        <v>257.4999999999998</v>
      </c>
    </row>
    <row r="25" spans="1:15" ht="12.75">
      <c r="A25" s="9">
        <v>39203</v>
      </c>
      <c r="B25" s="10">
        <f aca="true" t="shared" si="8" ref="B25:C40">B24</f>
        <v>1549.4999999999998</v>
      </c>
      <c r="C25" s="10">
        <f t="shared" si="4"/>
        <v>1096</v>
      </c>
      <c r="D25" s="10">
        <f t="shared" si="0"/>
        <v>2645.5</v>
      </c>
      <c r="E25" s="11"/>
      <c r="F25" s="9">
        <v>39203</v>
      </c>
      <c r="G25" s="10">
        <f aca="true" t="shared" si="9" ref="G25:H34">G24</f>
        <v>1549.4999999999998</v>
      </c>
      <c r="H25" s="10">
        <f t="shared" si="9"/>
        <v>1020.5000000000002</v>
      </c>
      <c r="I25" s="10">
        <f t="shared" si="6"/>
        <v>2570</v>
      </c>
      <c r="J25" s="11"/>
      <c r="K25" s="9">
        <v>39203</v>
      </c>
      <c r="L25" s="12">
        <f t="shared" si="1"/>
        <v>0</v>
      </c>
      <c r="M25" s="13">
        <f t="shared" si="2"/>
        <v>75.49999999999977</v>
      </c>
      <c r="N25" s="13">
        <f t="shared" si="3"/>
        <v>75.49999999999977</v>
      </c>
      <c r="O25" s="13">
        <f t="shared" si="7"/>
        <v>332.99999999999955</v>
      </c>
    </row>
    <row r="26" spans="1:15" ht="12.75">
      <c r="A26" s="9">
        <v>39234</v>
      </c>
      <c r="B26" s="10">
        <f t="shared" si="8"/>
        <v>1549.4999999999998</v>
      </c>
      <c r="C26" s="10">
        <f t="shared" si="4"/>
        <v>1096</v>
      </c>
      <c r="D26" s="10">
        <f t="shared" si="0"/>
        <v>2645.5</v>
      </c>
      <c r="E26" s="11"/>
      <c r="F26" s="9">
        <v>39234</v>
      </c>
      <c r="G26" s="10">
        <f t="shared" si="9"/>
        <v>1549.4999999999998</v>
      </c>
      <c r="H26" s="10">
        <f t="shared" si="9"/>
        <v>1020.5000000000002</v>
      </c>
      <c r="I26" s="10">
        <f t="shared" si="6"/>
        <v>2570</v>
      </c>
      <c r="J26" s="11"/>
      <c r="K26" s="9">
        <v>39234</v>
      </c>
      <c r="L26" s="12">
        <f t="shared" si="1"/>
        <v>0</v>
      </c>
      <c r="M26" s="13">
        <f t="shared" si="2"/>
        <v>75.49999999999977</v>
      </c>
      <c r="N26" s="13">
        <f t="shared" si="3"/>
        <v>75.49999999999977</v>
      </c>
      <c r="O26" s="13">
        <f t="shared" si="7"/>
        <v>408.4999999999993</v>
      </c>
    </row>
    <row r="27" spans="1:15" ht="12.75">
      <c r="A27" s="9">
        <v>39264</v>
      </c>
      <c r="B27" s="10">
        <f t="shared" si="8"/>
        <v>1549.4999999999998</v>
      </c>
      <c r="C27" s="10">
        <f t="shared" si="4"/>
        <v>1096</v>
      </c>
      <c r="D27" s="10">
        <f t="shared" si="0"/>
        <v>2645.5</v>
      </c>
      <c r="E27" s="11"/>
      <c r="F27" s="9">
        <v>39264</v>
      </c>
      <c r="G27" s="10">
        <f t="shared" si="9"/>
        <v>1549.4999999999998</v>
      </c>
      <c r="H27" s="10">
        <f t="shared" si="9"/>
        <v>1020.5000000000002</v>
      </c>
      <c r="I27" s="10">
        <f t="shared" si="6"/>
        <v>2570</v>
      </c>
      <c r="J27" s="11"/>
      <c r="K27" s="9">
        <v>39264</v>
      </c>
      <c r="L27" s="12">
        <f t="shared" si="1"/>
        <v>0</v>
      </c>
      <c r="M27" s="13">
        <f t="shared" si="2"/>
        <v>75.49999999999977</v>
      </c>
      <c r="N27" s="13">
        <f t="shared" si="3"/>
        <v>75.49999999999977</v>
      </c>
      <c r="O27" s="13">
        <f t="shared" si="7"/>
        <v>483.9999999999991</v>
      </c>
    </row>
    <row r="28" spans="1:15" ht="12.75">
      <c r="A28" s="9">
        <v>39295</v>
      </c>
      <c r="B28" s="10">
        <f t="shared" si="8"/>
        <v>1549.4999999999998</v>
      </c>
      <c r="C28" s="10">
        <f t="shared" si="4"/>
        <v>1096</v>
      </c>
      <c r="D28" s="10">
        <f t="shared" si="0"/>
        <v>2645.5</v>
      </c>
      <c r="E28" s="11"/>
      <c r="F28" s="9">
        <v>39295</v>
      </c>
      <c r="G28" s="10">
        <f t="shared" si="9"/>
        <v>1549.4999999999998</v>
      </c>
      <c r="H28" s="10">
        <f t="shared" si="9"/>
        <v>1020.5000000000002</v>
      </c>
      <c r="I28" s="10">
        <f t="shared" si="6"/>
        <v>2570</v>
      </c>
      <c r="J28" s="11"/>
      <c r="K28" s="9">
        <v>39295</v>
      </c>
      <c r="L28" s="12">
        <f t="shared" si="1"/>
        <v>0</v>
      </c>
      <c r="M28" s="13">
        <f t="shared" si="2"/>
        <v>75.49999999999977</v>
      </c>
      <c r="N28" s="13">
        <f t="shared" si="3"/>
        <v>75.49999999999977</v>
      </c>
      <c r="O28" s="13">
        <f t="shared" si="7"/>
        <v>559.4999999999989</v>
      </c>
    </row>
    <row r="29" spans="1:15" ht="12.75">
      <c r="A29" s="9">
        <v>39326</v>
      </c>
      <c r="B29" s="10">
        <f t="shared" si="8"/>
        <v>1549.4999999999998</v>
      </c>
      <c r="C29" s="10">
        <f>C28*D5</f>
        <v>1141.8128000000002</v>
      </c>
      <c r="D29" s="10">
        <f t="shared" si="0"/>
        <v>2691.3127999999997</v>
      </c>
      <c r="E29" s="11"/>
      <c r="F29" s="9">
        <v>39326</v>
      </c>
      <c r="G29" s="10">
        <f t="shared" si="9"/>
        <v>1549.4999999999998</v>
      </c>
      <c r="H29" s="10">
        <f>(I28*D5)-G29</f>
        <v>1127.9260000000002</v>
      </c>
      <c r="I29" s="10">
        <f t="shared" si="6"/>
        <v>2677.426</v>
      </c>
      <c r="J29" s="11"/>
      <c r="K29" s="9">
        <v>39326</v>
      </c>
      <c r="L29" s="12">
        <f t="shared" si="1"/>
        <v>0</v>
      </c>
      <c r="M29" s="13">
        <f t="shared" si="2"/>
        <v>13.886799999999994</v>
      </c>
      <c r="N29" s="13">
        <f t="shared" si="3"/>
        <v>13.886799999999994</v>
      </c>
      <c r="O29" s="13">
        <f t="shared" si="7"/>
        <v>573.3867999999989</v>
      </c>
    </row>
    <row r="30" spans="1:15" ht="12.75">
      <c r="A30" s="9">
        <v>39356</v>
      </c>
      <c r="B30" s="10">
        <f t="shared" si="8"/>
        <v>1549.4999999999998</v>
      </c>
      <c r="C30" s="10">
        <f t="shared" si="8"/>
        <v>1141.8128000000002</v>
      </c>
      <c r="D30" s="10">
        <f t="shared" si="0"/>
        <v>2691.3127999999997</v>
      </c>
      <c r="E30" s="11"/>
      <c r="F30" s="9">
        <v>39356</v>
      </c>
      <c r="G30" s="10">
        <f t="shared" si="9"/>
        <v>1549.4999999999998</v>
      </c>
      <c r="H30" s="10">
        <f>H29</f>
        <v>1127.9260000000002</v>
      </c>
      <c r="I30" s="10">
        <f t="shared" si="6"/>
        <v>2677.426</v>
      </c>
      <c r="J30" s="11"/>
      <c r="K30" s="9">
        <v>39356</v>
      </c>
      <c r="L30" s="12">
        <f t="shared" si="1"/>
        <v>0</v>
      </c>
      <c r="M30" s="13">
        <f t="shared" si="2"/>
        <v>13.886799999999994</v>
      </c>
      <c r="N30" s="13">
        <f t="shared" si="3"/>
        <v>13.886799999999994</v>
      </c>
      <c r="O30" s="13">
        <f t="shared" si="7"/>
        <v>587.2735999999989</v>
      </c>
    </row>
    <row r="31" spans="1:15" ht="12.75">
      <c r="A31" s="9">
        <v>39387</v>
      </c>
      <c r="B31" s="10">
        <f t="shared" si="8"/>
        <v>1549.4999999999998</v>
      </c>
      <c r="C31" s="10">
        <f t="shared" si="8"/>
        <v>1141.8128000000002</v>
      </c>
      <c r="D31" s="10">
        <f t="shared" si="0"/>
        <v>2691.3127999999997</v>
      </c>
      <c r="E31" s="11"/>
      <c r="F31" s="9">
        <v>39387</v>
      </c>
      <c r="G31" s="10">
        <f t="shared" si="9"/>
        <v>1549.4999999999998</v>
      </c>
      <c r="H31" s="10">
        <f>H30</f>
        <v>1127.9260000000002</v>
      </c>
      <c r="I31" s="10">
        <f t="shared" si="6"/>
        <v>2677.426</v>
      </c>
      <c r="J31" s="11"/>
      <c r="K31" s="9">
        <v>39387</v>
      </c>
      <c r="L31" s="12">
        <f t="shared" si="1"/>
        <v>0</v>
      </c>
      <c r="M31" s="13">
        <f t="shared" si="2"/>
        <v>13.886799999999994</v>
      </c>
      <c r="N31" s="13">
        <f t="shared" si="3"/>
        <v>13.886799999999994</v>
      </c>
      <c r="O31" s="13">
        <f t="shared" si="7"/>
        <v>601.1603999999988</v>
      </c>
    </row>
    <row r="32" spans="1:15" ht="12.75">
      <c r="A32" s="9">
        <v>39417</v>
      </c>
      <c r="B32" s="10">
        <f t="shared" si="8"/>
        <v>1549.4999999999998</v>
      </c>
      <c r="C32" s="10">
        <f t="shared" si="8"/>
        <v>1141.8128000000002</v>
      </c>
      <c r="D32" s="10">
        <f t="shared" si="0"/>
        <v>2691.3127999999997</v>
      </c>
      <c r="E32" s="11"/>
      <c r="F32" s="9">
        <v>39417</v>
      </c>
      <c r="G32" s="10">
        <f t="shared" si="9"/>
        <v>1549.4999999999998</v>
      </c>
      <c r="H32" s="10">
        <f>H31</f>
        <v>1127.9260000000002</v>
      </c>
      <c r="I32" s="10">
        <f t="shared" si="6"/>
        <v>2677.426</v>
      </c>
      <c r="J32" s="11"/>
      <c r="K32" s="9">
        <v>39417</v>
      </c>
      <c r="L32" s="12">
        <f t="shared" si="1"/>
        <v>0</v>
      </c>
      <c r="M32" s="13">
        <f t="shared" si="2"/>
        <v>13.886799999999994</v>
      </c>
      <c r="N32" s="13">
        <f t="shared" si="3"/>
        <v>13.886799999999994</v>
      </c>
      <c r="O32" s="13">
        <f t="shared" si="7"/>
        <v>615.0471999999988</v>
      </c>
    </row>
    <row r="33" spans="1:15" ht="12.75">
      <c r="A33" s="9">
        <v>39448</v>
      </c>
      <c r="B33" s="10">
        <f t="shared" si="8"/>
        <v>1549.4999999999998</v>
      </c>
      <c r="C33" s="10">
        <f t="shared" si="8"/>
        <v>1141.8128000000002</v>
      </c>
      <c r="D33" s="10">
        <f t="shared" si="0"/>
        <v>2691.3127999999997</v>
      </c>
      <c r="E33" s="11"/>
      <c r="F33" s="9">
        <v>39448</v>
      </c>
      <c r="G33" s="10">
        <f t="shared" si="9"/>
        <v>1549.4999999999998</v>
      </c>
      <c r="H33" s="10">
        <f>H32</f>
        <v>1127.9260000000002</v>
      </c>
      <c r="I33" s="10">
        <f t="shared" si="6"/>
        <v>2677.426</v>
      </c>
      <c r="J33" s="11"/>
      <c r="K33" s="9">
        <v>39448</v>
      </c>
      <c r="L33" s="12">
        <f t="shared" si="1"/>
        <v>0</v>
      </c>
      <c r="M33" s="13">
        <f t="shared" si="2"/>
        <v>13.886799999999994</v>
      </c>
      <c r="N33" s="13">
        <f t="shared" si="3"/>
        <v>13.886799999999994</v>
      </c>
      <c r="O33" s="13">
        <f t="shared" si="7"/>
        <v>628.9339999999988</v>
      </c>
    </row>
    <row r="34" spans="1:15" ht="12.75">
      <c r="A34" s="9">
        <v>39479</v>
      </c>
      <c r="B34" s="10">
        <f t="shared" si="8"/>
        <v>1549.4999999999998</v>
      </c>
      <c r="C34" s="10">
        <f t="shared" si="8"/>
        <v>1141.8128000000002</v>
      </c>
      <c r="D34" s="10">
        <f t="shared" si="0"/>
        <v>2691.3127999999997</v>
      </c>
      <c r="E34" s="11"/>
      <c r="F34" s="9">
        <v>39479</v>
      </c>
      <c r="G34" s="10">
        <f t="shared" si="9"/>
        <v>1549.4999999999998</v>
      </c>
      <c r="H34" s="10">
        <f>H33</f>
        <v>1127.9260000000002</v>
      </c>
      <c r="I34" s="10">
        <f t="shared" si="6"/>
        <v>2677.426</v>
      </c>
      <c r="J34" s="11"/>
      <c r="K34" s="9">
        <v>39479</v>
      </c>
      <c r="L34" s="12">
        <f t="shared" si="1"/>
        <v>0</v>
      </c>
      <c r="M34" s="13">
        <f t="shared" si="2"/>
        <v>13.886799999999994</v>
      </c>
      <c r="N34" s="13">
        <f t="shared" si="3"/>
        <v>13.886799999999994</v>
      </c>
      <c r="O34" s="13">
        <f t="shared" si="7"/>
        <v>642.8207999999988</v>
      </c>
    </row>
    <row r="35" spans="1:15" ht="12.75">
      <c r="A35" s="9">
        <v>39508</v>
      </c>
      <c r="B35" s="10">
        <f>B34*D6</f>
        <v>1626.975</v>
      </c>
      <c r="C35" s="10">
        <f t="shared" si="8"/>
        <v>1141.8128000000002</v>
      </c>
      <c r="D35" s="10">
        <f t="shared" si="0"/>
        <v>2768.7878</v>
      </c>
      <c r="E35" s="11"/>
      <c r="F35" s="9">
        <v>39508</v>
      </c>
      <c r="G35" s="10">
        <f>G34*D6</f>
        <v>1626.975</v>
      </c>
      <c r="H35" s="10">
        <f>(I34-G35)</f>
        <v>1050.451</v>
      </c>
      <c r="I35" s="10">
        <f t="shared" si="6"/>
        <v>2677.426</v>
      </c>
      <c r="J35" s="11"/>
      <c r="K35" s="9">
        <v>39508</v>
      </c>
      <c r="L35" s="12">
        <f t="shared" si="1"/>
        <v>0</v>
      </c>
      <c r="M35" s="13">
        <f t="shared" si="2"/>
        <v>91.36180000000013</v>
      </c>
      <c r="N35" s="13">
        <f t="shared" si="3"/>
        <v>91.36180000000013</v>
      </c>
      <c r="O35" s="13">
        <f t="shared" si="7"/>
        <v>734.182599999999</v>
      </c>
    </row>
    <row r="36" spans="1:15" ht="12.75">
      <c r="A36" s="9">
        <v>39539</v>
      </c>
      <c r="B36" s="10">
        <f aca="true" t="shared" si="10" ref="B36:C45">B35</f>
        <v>1626.975</v>
      </c>
      <c r="C36" s="10">
        <f t="shared" si="8"/>
        <v>1141.8128000000002</v>
      </c>
      <c r="D36" s="10">
        <f t="shared" si="0"/>
        <v>2768.7878</v>
      </c>
      <c r="E36" s="11"/>
      <c r="F36" s="9">
        <v>39539</v>
      </c>
      <c r="G36" s="10">
        <f aca="true" t="shared" si="11" ref="G36:H40">G35</f>
        <v>1626.975</v>
      </c>
      <c r="H36" s="10">
        <f t="shared" si="11"/>
        <v>1050.451</v>
      </c>
      <c r="I36" s="10">
        <f t="shared" si="6"/>
        <v>2677.426</v>
      </c>
      <c r="J36" s="11"/>
      <c r="K36" s="9">
        <v>39539</v>
      </c>
      <c r="L36" s="12">
        <f t="shared" si="1"/>
        <v>0</v>
      </c>
      <c r="M36" s="13">
        <f t="shared" si="2"/>
        <v>91.36180000000013</v>
      </c>
      <c r="N36" s="13">
        <f t="shared" si="3"/>
        <v>91.36180000000013</v>
      </c>
      <c r="O36" s="13">
        <f t="shared" si="7"/>
        <v>825.5443999999991</v>
      </c>
    </row>
    <row r="37" spans="1:15" ht="12.75">
      <c r="A37" s="9">
        <v>39569</v>
      </c>
      <c r="B37" s="10">
        <f t="shared" si="10"/>
        <v>1626.975</v>
      </c>
      <c r="C37" s="10">
        <f t="shared" si="8"/>
        <v>1141.8128000000002</v>
      </c>
      <c r="D37" s="10">
        <f t="shared" si="0"/>
        <v>2768.7878</v>
      </c>
      <c r="E37" s="11"/>
      <c r="F37" s="9">
        <v>39569</v>
      </c>
      <c r="G37" s="10">
        <f t="shared" si="11"/>
        <v>1626.975</v>
      </c>
      <c r="H37" s="10">
        <f t="shared" si="11"/>
        <v>1050.451</v>
      </c>
      <c r="I37" s="10">
        <f t="shared" si="6"/>
        <v>2677.426</v>
      </c>
      <c r="J37" s="11"/>
      <c r="K37" s="9">
        <v>39569</v>
      </c>
      <c r="L37" s="12">
        <f t="shared" si="1"/>
        <v>0</v>
      </c>
      <c r="M37" s="13">
        <f t="shared" si="2"/>
        <v>91.36180000000013</v>
      </c>
      <c r="N37" s="13">
        <f t="shared" si="3"/>
        <v>91.36180000000013</v>
      </c>
      <c r="O37" s="13">
        <f t="shared" si="7"/>
        <v>916.9061999999992</v>
      </c>
    </row>
    <row r="38" spans="1:15" ht="12.75">
      <c r="A38" s="9">
        <v>39600</v>
      </c>
      <c r="B38" s="10">
        <f t="shared" si="10"/>
        <v>1626.975</v>
      </c>
      <c r="C38" s="10">
        <f t="shared" si="8"/>
        <v>1141.8128000000002</v>
      </c>
      <c r="D38" s="10">
        <f t="shared" si="0"/>
        <v>2768.7878</v>
      </c>
      <c r="E38" s="11"/>
      <c r="F38" s="9">
        <v>39600</v>
      </c>
      <c r="G38" s="10">
        <f t="shared" si="11"/>
        <v>1626.975</v>
      </c>
      <c r="H38" s="10">
        <f t="shared" si="11"/>
        <v>1050.451</v>
      </c>
      <c r="I38" s="10">
        <f t="shared" si="6"/>
        <v>2677.426</v>
      </c>
      <c r="J38" s="11"/>
      <c r="K38" s="9">
        <v>39600</v>
      </c>
      <c r="L38" s="12">
        <f t="shared" si="1"/>
        <v>0</v>
      </c>
      <c r="M38" s="13">
        <f t="shared" si="2"/>
        <v>91.36180000000013</v>
      </c>
      <c r="N38" s="13">
        <f t="shared" si="3"/>
        <v>91.36180000000013</v>
      </c>
      <c r="O38" s="13">
        <f t="shared" si="7"/>
        <v>1008.2679999999993</v>
      </c>
    </row>
    <row r="39" spans="1:15" ht="12.75">
      <c r="A39" s="9">
        <v>39630</v>
      </c>
      <c r="B39" s="10">
        <f t="shared" si="10"/>
        <v>1626.975</v>
      </c>
      <c r="C39" s="10">
        <f t="shared" si="8"/>
        <v>1141.8128000000002</v>
      </c>
      <c r="D39" s="10">
        <f t="shared" si="0"/>
        <v>2768.7878</v>
      </c>
      <c r="E39" s="11"/>
      <c r="F39" s="9">
        <v>39630</v>
      </c>
      <c r="G39" s="10">
        <f t="shared" si="11"/>
        <v>1626.975</v>
      </c>
      <c r="H39" s="10">
        <f t="shared" si="11"/>
        <v>1050.451</v>
      </c>
      <c r="I39" s="10">
        <f t="shared" si="6"/>
        <v>2677.426</v>
      </c>
      <c r="J39" s="11"/>
      <c r="K39" s="9">
        <v>39630</v>
      </c>
      <c r="L39" s="12">
        <f t="shared" si="1"/>
        <v>0</v>
      </c>
      <c r="M39" s="13">
        <f t="shared" si="2"/>
        <v>91.36180000000013</v>
      </c>
      <c r="N39" s="13">
        <f t="shared" si="3"/>
        <v>91.36180000000013</v>
      </c>
      <c r="O39" s="13">
        <f t="shared" si="7"/>
        <v>1099.6297999999995</v>
      </c>
    </row>
    <row r="40" spans="1:15" ht="12.75">
      <c r="A40" s="9">
        <v>39661</v>
      </c>
      <c r="B40" s="10">
        <f t="shared" si="10"/>
        <v>1626.975</v>
      </c>
      <c r="C40" s="10">
        <f t="shared" si="8"/>
        <v>1141.8128000000002</v>
      </c>
      <c r="D40" s="10">
        <f t="shared" si="0"/>
        <v>2768.7878</v>
      </c>
      <c r="E40" s="11"/>
      <c r="F40" s="9">
        <v>39661</v>
      </c>
      <c r="G40" s="10">
        <f t="shared" si="11"/>
        <v>1626.975</v>
      </c>
      <c r="H40" s="10">
        <f t="shared" si="11"/>
        <v>1050.451</v>
      </c>
      <c r="I40" s="10">
        <f t="shared" si="6"/>
        <v>2677.426</v>
      </c>
      <c r="J40" s="11"/>
      <c r="K40" s="9">
        <v>39661</v>
      </c>
      <c r="L40" s="12">
        <f t="shared" si="1"/>
        <v>0</v>
      </c>
      <c r="M40" s="13">
        <f t="shared" si="2"/>
        <v>91.36180000000013</v>
      </c>
      <c r="N40" s="13">
        <f t="shared" si="3"/>
        <v>91.36180000000013</v>
      </c>
      <c r="O40" s="13">
        <f t="shared" si="7"/>
        <v>1190.9915999999996</v>
      </c>
    </row>
    <row r="41" spans="1:15" ht="12.75">
      <c r="A41" s="9">
        <v>39692</v>
      </c>
      <c r="B41" s="10">
        <f t="shared" si="10"/>
        <v>1626.975</v>
      </c>
      <c r="C41" s="10">
        <f>C40*D7</f>
        <v>1212.2626497600002</v>
      </c>
      <c r="D41" s="10">
        <f t="shared" si="0"/>
        <v>2839.23764976</v>
      </c>
      <c r="E41" s="11"/>
      <c r="F41" s="9">
        <v>39692</v>
      </c>
      <c r="G41" s="10">
        <f>G40</f>
        <v>1626.975</v>
      </c>
      <c r="H41" s="10">
        <f>(I40*D7)-G41</f>
        <v>1215.6481842000003</v>
      </c>
      <c r="I41" s="10">
        <f t="shared" si="6"/>
        <v>2842.6231842</v>
      </c>
      <c r="J41" s="11"/>
      <c r="K41" s="9">
        <v>39692</v>
      </c>
      <c r="L41" s="12">
        <f t="shared" si="1"/>
        <v>0</v>
      </c>
      <c r="M41" s="14">
        <f t="shared" si="2"/>
        <v>-3.3855344400001286</v>
      </c>
      <c r="N41" s="14">
        <f t="shared" si="3"/>
        <v>-3.3855344400001286</v>
      </c>
      <c r="O41" s="13">
        <f t="shared" si="7"/>
        <v>1187.6060655599995</v>
      </c>
    </row>
    <row r="42" spans="1:15" ht="12.75">
      <c r="A42" s="9">
        <v>39722</v>
      </c>
      <c r="B42" s="14">
        <f t="shared" si="10"/>
        <v>1626.975</v>
      </c>
      <c r="C42" s="14">
        <f>C41</f>
        <v>1212.2626497600002</v>
      </c>
      <c r="D42" s="10">
        <f t="shared" si="0"/>
        <v>2839.23764976</v>
      </c>
      <c r="E42" s="11"/>
      <c r="F42" s="9">
        <v>39722</v>
      </c>
      <c r="G42" s="14">
        <f>G41</f>
        <v>1626.975</v>
      </c>
      <c r="H42" s="14">
        <f>H41</f>
        <v>1215.6481842000003</v>
      </c>
      <c r="I42" s="10">
        <f t="shared" si="6"/>
        <v>2842.6231842</v>
      </c>
      <c r="J42" s="11"/>
      <c r="K42" s="9">
        <v>39722</v>
      </c>
      <c r="L42" s="12">
        <f t="shared" si="1"/>
        <v>0</v>
      </c>
      <c r="M42" s="14">
        <f t="shared" si="2"/>
        <v>-3.3855344400001286</v>
      </c>
      <c r="N42" s="14">
        <f t="shared" si="3"/>
        <v>-3.3855344400001286</v>
      </c>
      <c r="O42" s="13">
        <f t="shared" si="7"/>
        <v>1184.2205311199994</v>
      </c>
    </row>
    <row r="43" spans="1:15" ht="12.75">
      <c r="A43" s="9">
        <v>39753</v>
      </c>
      <c r="B43" s="14">
        <f t="shared" si="10"/>
        <v>1626.975</v>
      </c>
      <c r="C43" s="14">
        <f>C42</f>
        <v>1212.2626497600002</v>
      </c>
      <c r="D43" s="10">
        <f t="shared" si="0"/>
        <v>2839.23764976</v>
      </c>
      <c r="E43" s="11"/>
      <c r="F43" s="9">
        <v>39753</v>
      </c>
      <c r="G43" s="14">
        <f>G42</f>
        <v>1626.975</v>
      </c>
      <c r="H43" s="14">
        <f>H42</f>
        <v>1215.6481842000003</v>
      </c>
      <c r="I43" s="10">
        <f t="shared" si="6"/>
        <v>2842.6231842</v>
      </c>
      <c r="J43" s="11"/>
      <c r="K43" s="9">
        <v>39753</v>
      </c>
      <c r="L43" s="12">
        <f t="shared" si="1"/>
        <v>0</v>
      </c>
      <c r="M43" s="14">
        <f t="shared" si="2"/>
        <v>-3.3855344400001286</v>
      </c>
      <c r="N43" s="14">
        <f t="shared" si="3"/>
        <v>-3.3855344400001286</v>
      </c>
      <c r="O43" s="13">
        <f t="shared" si="7"/>
        <v>1180.8349966799992</v>
      </c>
    </row>
    <row r="44" spans="1:15" ht="12.75">
      <c r="A44" s="9">
        <v>39783</v>
      </c>
      <c r="B44" s="14">
        <f t="shared" si="10"/>
        <v>1626.975</v>
      </c>
      <c r="C44" s="14">
        <f>C43</f>
        <v>1212.2626497600002</v>
      </c>
      <c r="D44" s="10">
        <f t="shared" si="0"/>
        <v>2839.23764976</v>
      </c>
      <c r="E44" s="11"/>
      <c r="F44" s="9">
        <v>39783</v>
      </c>
      <c r="G44" s="14">
        <f>G43</f>
        <v>1626.975</v>
      </c>
      <c r="H44" s="14">
        <f>H43</f>
        <v>1215.6481842000003</v>
      </c>
      <c r="I44" s="10">
        <f t="shared" si="6"/>
        <v>2842.6231842</v>
      </c>
      <c r="J44" s="11"/>
      <c r="K44" s="9">
        <v>39783</v>
      </c>
      <c r="L44" s="12">
        <f t="shared" si="1"/>
        <v>0</v>
      </c>
      <c r="M44" s="14">
        <f t="shared" si="2"/>
        <v>-3.3855344400001286</v>
      </c>
      <c r="N44" s="14">
        <f t="shared" si="3"/>
        <v>-3.3855344400001286</v>
      </c>
      <c r="O44" s="13">
        <f t="shared" si="7"/>
        <v>1177.449462239999</v>
      </c>
    </row>
    <row r="45" spans="1:15" ht="12.75">
      <c r="A45" s="9">
        <v>39814</v>
      </c>
      <c r="B45" s="14">
        <f t="shared" si="10"/>
        <v>1626.975</v>
      </c>
      <c r="C45" s="14">
        <f t="shared" si="10"/>
        <v>1212.2626497600002</v>
      </c>
      <c r="D45" s="10">
        <f t="shared" si="0"/>
        <v>2839.23764976</v>
      </c>
      <c r="E45" s="11"/>
      <c r="F45" s="9">
        <v>39814</v>
      </c>
      <c r="G45" s="14">
        <f aca="true" t="shared" si="12" ref="G45:H47">G44</f>
        <v>1626.975</v>
      </c>
      <c r="H45" s="14">
        <f t="shared" si="12"/>
        <v>1215.6481842000003</v>
      </c>
      <c r="I45" s="10">
        <f t="shared" si="6"/>
        <v>2842.6231842</v>
      </c>
      <c r="J45" s="11"/>
      <c r="K45" s="9">
        <v>39814</v>
      </c>
      <c r="L45" s="12">
        <f t="shared" si="1"/>
        <v>0</v>
      </c>
      <c r="M45" s="14">
        <f>M44</f>
        <v>-3.3855344400001286</v>
      </c>
      <c r="N45" s="10">
        <f aca="true" t="shared" si="13" ref="N45:N51">L45+M45</f>
        <v>-3.3855344400001286</v>
      </c>
      <c r="O45" s="13">
        <f t="shared" si="7"/>
        <v>1174.063927799999</v>
      </c>
    </row>
    <row r="46" spans="1:15" ht="12.75">
      <c r="A46" s="9">
        <v>39845</v>
      </c>
      <c r="B46" s="14">
        <f>B45*D8</f>
        <v>1723.2919199999997</v>
      </c>
      <c r="C46" s="14">
        <f aca="true" t="shared" si="14" ref="C46:C51">C45</f>
        <v>1212.2626497600002</v>
      </c>
      <c r="D46" s="10">
        <f t="shared" si="0"/>
        <v>2935.55456976</v>
      </c>
      <c r="E46" s="11"/>
      <c r="F46" s="9">
        <v>39845</v>
      </c>
      <c r="G46" s="14">
        <f>G45*D8</f>
        <v>1723.2919199999997</v>
      </c>
      <c r="H46" s="10">
        <f>(I45-G46)</f>
        <v>1119.3312642000005</v>
      </c>
      <c r="I46" s="10">
        <f t="shared" si="6"/>
        <v>2842.6231842</v>
      </c>
      <c r="J46" s="11"/>
      <c r="K46" s="9">
        <v>39845</v>
      </c>
      <c r="L46" s="12">
        <f t="shared" si="1"/>
        <v>0</v>
      </c>
      <c r="M46" s="14">
        <f aca="true" t="shared" si="15" ref="M46:M53">C46-H46</f>
        <v>92.93138555999963</v>
      </c>
      <c r="N46" s="10">
        <f t="shared" si="13"/>
        <v>92.93138555999963</v>
      </c>
      <c r="O46" s="13">
        <f t="shared" si="7"/>
        <v>1266.9953133599986</v>
      </c>
    </row>
    <row r="47" spans="1:15" ht="12.75">
      <c r="A47" s="23">
        <v>39873</v>
      </c>
      <c r="B47" s="24">
        <f aca="true" t="shared" si="16" ref="B47:B52">B46</f>
        <v>1723.2919199999997</v>
      </c>
      <c r="C47" s="24">
        <f t="shared" si="14"/>
        <v>1212.2626497600002</v>
      </c>
      <c r="D47" s="10">
        <f t="shared" si="0"/>
        <v>2935.55456976</v>
      </c>
      <c r="E47" s="11"/>
      <c r="F47" s="23">
        <v>39873</v>
      </c>
      <c r="G47" s="24">
        <f>G46</f>
        <v>1723.2919199999997</v>
      </c>
      <c r="H47" s="10">
        <f>(I46-G47)</f>
        <v>1119.3312642000005</v>
      </c>
      <c r="I47" s="10">
        <f t="shared" si="6"/>
        <v>2842.6231842</v>
      </c>
      <c r="J47" s="11"/>
      <c r="K47" s="23">
        <v>39873</v>
      </c>
      <c r="L47" s="12">
        <f t="shared" si="1"/>
        <v>0</v>
      </c>
      <c r="M47" s="14">
        <f t="shared" si="15"/>
        <v>92.93138555999963</v>
      </c>
      <c r="N47" s="10">
        <f t="shared" si="13"/>
        <v>92.93138555999963</v>
      </c>
      <c r="O47" s="25">
        <f t="shared" si="7"/>
        <v>1359.9266989199982</v>
      </c>
    </row>
    <row r="48" spans="1:15" ht="12.75">
      <c r="A48" s="23">
        <v>39904</v>
      </c>
      <c r="B48" s="24">
        <f t="shared" si="16"/>
        <v>1723.2919199999997</v>
      </c>
      <c r="C48" s="24">
        <f t="shared" si="14"/>
        <v>1212.2626497600002</v>
      </c>
      <c r="D48" s="10">
        <f aca="true" t="shared" si="17" ref="D48:D54">B48+C48</f>
        <v>2935.55456976</v>
      </c>
      <c r="E48" s="11"/>
      <c r="F48" s="23">
        <v>39904</v>
      </c>
      <c r="G48" s="24">
        <f aca="true" t="shared" si="18" ref="G48:H53">G47</f>
        <v>1723.2919199999997</v>
      </c>
      <c r="H48" s="10">
        <f>(I47-G48)</f>
        <v>1119.3312642000005</v>
      </c>
      <c r="I48" s="10">
        <f t="shared" si="6"/>
        <v>2842.6231842</v>
      </c>
      <c r="J48" s="11"/>
      <c r="K48" s="23">
        <v>39904</v>
      </c>
      <c r="L48" s="12">
        <f t="shared" si="1"/>
        <v>0</v>
      </c>
      <c r="M48" s="14">
        <f t="shared" si="15"/>
        <v>92.93138555999963</v>
      </c>
      <c r="N48" s="10">
        <f t="shared" si="13"/>
        <v>92.93138555999963</v>
      </c>
      <c r="O48" s="25">
        <f aca="true" t="shared" si="19" ref="O48:O54">O47+N48</f>
        <v>1452.8580844799978</v>
      </c>
    </row>
    <row r="49" spans="1:15" ht="12.75">
      <c r="A49" s="23">
        <v>39934</v>
      </c>
      <c r="B49" s="24">
        <f t="shared" si="16"/>
        <v>1723.2919199999997</v>
      </c>
      <c r="C49" s="24">
        <f t="shared" si="14"/>
        <v>1212.2626497600002</v>
      </c>
      <c r="D49" s="10">
        <f t="shared" si="17"/>
        <v>2935.55456976</v>
      </c>
      <c r="E49" s="11"/>
      <c r="F49" s="23">
        <v>39934</v>
      </c>
      <c r="G49" s="24">
        <f t="shared" si="18"/>
        <v>1723.2919199999997</v>
      </c>
      <c r="H49" s="10">
        <f>(I48-G49)</f>
        <v>1119.3312642000005</v>
      </c>
      <c r="I49" s="10">
        <f t="shared" si="6"/>
        <v>2842.6231842</v>
      </c>
      <c r="J49" s="11"/>
      <c r="K49" s="23">
        <v>39934</v>
      </c>
      <c r="L49" s="12">
        <f t="shared" si="1"/>
        <v>0</v>
      </c>
      <c r="M49" s="14">
        <f t="shared" si="15"/>
        <v>92.93138555999963</v>
      </c>
      <c r="N49" s="10">
        <f t="shared" si="13"/>
        <v>92.93138555999963</v>
      </c>
      <c r="O49" s="25">
        <f t="shared" si="19"/>
        <v>1545.7894700399975</v>
      </c>
    </row>
    <row r="50" spans="1:15" ht="12.75">
      <c r="A50" s="23">
        <v>39965</v>
      </c>
      <c r="B50" s="24">
        <f t="shared" si="16"/>
        <v>1723.2919199999997</v>
      </c>
      <c r="C50" s="24">
        <f t="shared" si="14"/>
        <v>1212.2626497600002</v>
      </c>
      <c r="D50" s="10">
        <f t="shared" si="17"/>
        <v>2935.55456976</v>
      </c>
      <c r="E50" s="11"/>
      <c r="F50" s="23">
        <v>39965</v>
      </c>
      <c r="G50" s="24">
        <f t="shared" si="18"/>
        <v>1723.2919199999997</v>
      </c>
      <c r="H50" s="10">
        <f>(I49-G50)</f>
        <v>1119.3312642000005</v>
      </c>
      <c r="I50" s="10">
        <f t="shared" si="6"/>
        <v>2842.6231842</v>
      </c>
      <c r="J50" s="11"/>
      <c r="K50" s="23">
        <v>39965</v>
      </c>
      <c r="L50" s="12">
        <f t="shared" si="1"/>
        <v>0</v>
      </c>
      <c r="M50" s="14">
        <f t="shared" si="15"/>
        <v>92.93138555999963</v>
      </c>
      <c r="N50" s="10">
        <f t="shared" si="13"/>
        <v>92.93138555999963</v>
      </c>
      <c r="O50" s="25">
        <f t="shared" si="19"/>
        <v>1638.720855599997</v>
      </c>
    </row>
    <row r="51" spans="1:15" ht="12.75">
      <c r="A51" s="23">
        <v>39995</v>
      </c>
      <c r="B51" s="24">
        <f t="shared" si="16"/>
        <v>1723.2919199999997</v>
      </c>
      <c r="C51" s="24">
        <f t="shared" si="14"/>
        <v>1212.2626497600002</v>
      </c>
      <c r="D51" s="10">
        <f t="shared" si="17"/>
        <v>2935.55456976</v>
      </c>
      <c r="E51" s="11"/>
      <c r="F51" s="26">
        <v>39995</v>
      </c>
      <c r="G51" s="27">
        <f t="shared" si="18"/>
        <v>1723.2919199999997</v>
      </c>
      <c r="H51" s="10">
        <f>(I50-G51)</f>
        <v>1119.3312642000005</v>
      </c>
      <c r="I51" s="10">
        <f t="shared" si="6"/>
        <v>2842.6231842</v>
      </c>
      <c r="J51" s="11"/>
      <c r="K51" s="26">
        <v>39995</v>
      </c>
      <c r="L51" s="12">
        <f t="shared" si="1"/>
        <v>0</v>
      </c>
      <c r="M51" s="14">
        <f t="shared" si="15"/>
        <v>92.93138555999963</v>
      </c>
      <c r="N51" s="28">
        <f t="shared" si="13"/>
        <v>92.93138555999963</v>
      </c>
      <c r="O51" s="29">
        <f t="shared" si="19"/>
        <v>1731.6522411599967</v>
      </c>
    </row>
    <row r="52" spans="1:15" ht="12.75">
      <c r="A52" s="26">
        <v>40026</v>
      </c>
      <c r="B52" s="27">
        <f t="shared" si="16"/>
        <v>1723.2919199999997</v>
      </c>
      <c r="C52" s="27">
        <f>C51</f>
        <v>1212.2626497600002</v>
      </c>
      <c r="D52" s="28">
        <f t="shared" si="17"/>
        <v>2935.55456976</v>
      </c>
      <c r="E52" s="30"/>
      <c r="F52" s="26">
        <v>40026</v>
      </c>
      <c r="G52" s="27">
        <f t="shared" si="18"/>
        <v>1723.2919199999997</v>
      </c>
      <c r="H52" s="10">
        <f>(I51-G52)</f>
        <v>1119.3312642000005</v>
      </c>
      <c r="I52" s="10">
        <f t="shared" si="6"/>
        <v>2842.6231842</v>
      </c>
      <c r="J52" s="30"/>
      <c r="K52" s="26">
        <v>40026</v>
      </c>
      <c r="L52" s="12">
        <f t="shared" si="1"/>
        <v>0</v>
      </c>
      <c r="M52" s="14">
        <f t="shared" si="15"/>
        <v>92.93138555999963</v>
      </c>
      <c r="N52" s="28">
        <f aca="true" t="shared" si="20" ref="N52:N57">L52+M52</f>
        <v>92.93138555999963</v>
      </c>
      <c r="O52" s="29">
        <f t="shared" si="19"/>
        <v>1824.5836267199963</v>
      </c>
    </row>
    <row r="53" spans="1:15" ht="12.75">
      <c r="A53" s="26">
        <v>40057</v>
      </c>
      <c r="B53" s="27">
        <f>B52</f>
        <v>1723.2919199999997</v>
      </c>
      <c r="C53" s="27">
        <f>C52*D9</f>
        <v>1265.1173012895363</v>
      </c>
      <c r="D53" s="28">
        <f t="shared" si="17"/>
        <v>2988.4092212895357</v>
      </c>
      <c r="E53" s="11"/>
      <c r="F53" s="26">
        <v>40057</v>
      </c>
      <c r="G53" s="27">
        <f t="shared" si="18"/>
        <v>1723.2919199999997</v>
      </c>
      <c r="H53" s="27">
        <f>(D9*I52)-G53</f>
        <v>1243.2696350311207</v>
      </c>
      <c r="I53" s="10">
        <f t="shared" si="6"/>
        <v>2966.5615550311204</v>
      </c>
      <c r="J53" s="11"/>
      <c r="K53" s="26">
        <v>40057</v>
      </c>
      <c r="L53" s="12">
        <f t="shared" si="1"/>
        <v>0</v>
      </c>
      <c r="M53" s="14">
        <f t="shared" si="15"/>
        <v>21.84766625841553</v>
      </c>
      <c r="N53" s="28">
        <f t="shared" si="20"/>
        <v>21.84766625841553</v>
      </c>
      <c r="O53" s="29">
        <f t="shared" si="19"/>
        <v>1846.4312929784119</v>
      </c>
    </row>
    <row r="54" spans="1:15" s="31" customFormat="1" ht="12.75">
      <c r="A54" s="26">
        <v>40087</v>
      </c>
      <c r="B54" s="27">
        <f>B53</f>
        <v>1723.2919199999997</v>
      </c>
      <c r="C54" s="27">
        <f>C53</f>
        <v>1265.1173012895363</v>
      </c>
      <c r="D54" s="28">
        <f t="shared" si="17"/>
        <v>2988.4092212895357</v>
      </c>
      <c r="F54" s="26">
        <v>40087</v>
      </c>
      <c r="G54" s="27">
        <f aca="true" t="shared" si="21" ref="G54:I57">G53</f>
        <v>1723.2919199999997</v>
      </c>
      <c r="H54" s="27">
        <f>I53-G54</f>
        <v>1243.2696350311207</v>
      </c>
      <c r="I54" s="10">
        <f t="shared" si="6"/>
        <v>2966.5615550311204</v>
      </c>
      <c r="K54" s="26">
        <v>40087</v>
      </c>
      <c r="L54" s="12">
        <f t="shared" si="1"/>
        <v>0</v>
      </c>
      <c r="M54" s="27">
        <f>C54-H54</f>
        <v>21.84766625841553</v>
      </c>
      <c r="N54" s="28">
        <f t="shared" si="20"/>
        <v>21.84766625841553</v>
      </c>
      <c r="O54" s="29">
        <f t="shared" si="19"/>
        <v>1868.2789592368274</v>
      </c>
    </row>
    <row r="55" spans="1:15" s="31" customFormat="1" ht="12.75">
      <c r="A55" s="26">
        <v>40118</v>
      </c>
      <c r="B55" s="27">
        <f>B54</f>
        <v>1723.2919199999997</v>
      </c>
      <c r="C55" s="27">
        <f>C54</f>
        <v>1265.1173012895363</v>
      </c>
      <c r="D55" s="28">
        <f>B55+C55</f>
        <v>2988.4092212895357</v>
      </c>
      <c r="F55" s="26">
        <v>40118</v>
      </c>
      <c r="G55" s="27">
        <f t="shared" si="21"/>
        <v>1723.2919199999997</v>
      </c>
      <c r="H55" s="27">
        <f>I54-G55</f>
        <v>1243.2696350311207</v>
      </c>
      <c r="I55" s="10">
        <f t="shared" si="6"/>
        <v>2966.5615550311204</v>
      </c>
      <c r="K55" s="26">
        <v>40118</v>
      </c>
      <c r="L55" s="12">
        <f t="shared" si="1"/>
        <v>0</v>
      </c>
      <c r="M55" s="27">
        <f>C55-H55</f>
        <v>21.84766625841553</v>
      </c>
      <c r="N55" s="28">
        <f t="shared" si="20"/>
        <v>21.84766625841553</v>
      </c>
      <c r="O55" s="29">
        <f>O54+N55</f>
        <v>1890.126625495243</v>
      </c>
    </row>
    <row r="56" spans="1:15" ht="12.75">
      <c r="A56" s="26">
        <v>40148</v>
      </c>
      <c r="B56" s="27">
        <f>B55</f>
        <v>1723.2919199999997</v>
      </c>
      <c r="C56" s="27">
        <f>C55</f>
        <v>1265.1173012895363</v>
      </c>
      <c r="D56" s="28">
        <f>B56+C56</f>
        <v>2988.4092212895357</v>
      </c>
      <c r="E56" s="11"/>
      <c r="F56" s="26">
        <v>40148</v>
      </c>
      <c r="G56" s="27">
        <f t="shared" si="21"/>
        <v>1723.2919199999997</v>
      </c>
      <c r="H56" s="27">
        <f>I55-G56</f>
        <v>1243.2696350311207</v>
      </c>
      <c r="I56" s="28">
        <f t="shared" si="21"/>
        <v>2966.5615550311204</v>
      </c>
      <c r="J56" s="11"/>
      <c r="K56" s="26">
        <v>40148</v>
      </c>
      <c r="L56" s="12">
        <f t="shared" si="1"/>
        <v>0</v>
      </c>
      <c r="M56" s="27">
        <f>C56-H56</f>
        <v>21.84766625841553</v>
      </c>
      <c r="N56" s="28">
        <f t="shared" si="20"/>
        <v>21.84766625841553</v>
      </c>
      <c r="O56" s="29">
        <f>O55+N56</f>
        <v>1911.9742917536585</v>
      </c>
    </row>
    <row r="57" spans="1:15" ht="12.75">
      <c r="A57" s="15">
        <v>40179</v>
      </c>
      <c r="B57" s="17">
        <f>B56*D10</f>
        <v>1829.1020438879996</v>
      </c>
      <c r="C57" s="17">
        <f>C56</f>
        <v>1265.1173012895363</v>
      </c>
      <c r="D57" s="18">
        <f>B57+C57</f>
        <v>3094.2193451775356</v>
      </c>
      <c r="F57" s="15">
        <v>40179</v>
      </c>
      <c r="G57" s="17">
        <f>G56*D10</f>
        <v>1829.1020438879996</v>
      </c>
      <c r="H57" s="17">
        <f>I56-G57</f>
        <v>1137.4595111431208</v>
      </c>
      <c r="I57" s="18">
        <f>G57+H57</f>
        <v>2966.5615550311204</v>
      </c>
      <c r="K57" s="15">
        <v>40179</v>
      </c>
      <c r="L57" s="16">
        <f t="shared" si="1"/>
        <v>0</v>
      </c>
      <c r="M57" s="17">
        <f>C57-H57</f>
        <v>127.65779014641544</v>
      </c>
      <c r="N57" s="18">
        <f t="shared" si="20"/>
        <v>127.65779014641544</v>
      </c>
      <c r="O57" s="19">
        <f>O56+N57</f>
        <v>2039.632081900074</v>
      </c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sheetProtection selectLockedCells="1"/>
  <protectedRanges>
    <protectedRange password="CD10" sqref="F1:F2" name="Intervalo1"/>
  </protectedRanges>
  <mergeCells count="6">
    <mergeCell ref="A14:D14"/>
    <mergeCell ref="F14:I14"/>
    <mergeCell ref="K14:O14"/>
    <mergeCell ref="A1:E1"/>
    <mergeCell ref="A2:E2"/>
    <mergeCell ref="A11:F11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B24 C29 B35 B46 G24:H24 G35:H35 H29 H41 G46 M46 M4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</cp:lastModifiedBy>
  <dcterms:created xsi:type="dcterms:W3CDTF">2009-01-09T17:00:19Z</dcterms:created>
  <dcterms:modified xsi:type="dcterms:W3CDTF">2010-01-06T15:26:21Z</dcterms:modified>
  <cp:category/>
  <cp:version/>
  <cp:contentType/>
  <cp:contentStatus/>
</cp:coreProperties>
</file>